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8" i="14" l="1"/>
  <c r="C50" i="14"/>
  <c r="C40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28" i="20"/>
  <c r="D47" i="23" s="1"/>
  <c r="D49" i="20"/>
  <c r="D69" i="23" s="1"/>
  <c r="C49" i="20"/>
  <c r="C12" i="20"/>
  <c r="C13" i="20"/>
  <c r="C14" i="20"/>
  <c r="D78" i="23"/>
  <c r="D31" i="20" l="1"/>
  <c r="D50" i="23" s="1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14" i="20"/>
  <c r="E28" i="20"/>
  <c r="E27" i="20"/>
  <c r="F36" i="22"/>
  <c r="F69" i="23" l="1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D19" i="14"/>
  <c r="E19" i="14" s="1"/>
  <c r="J19" i="25" s="1"/>
  <c r="D20" i="14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7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87" i="23"/>
  <c r="H87" i="23" s="1"/>
  <c r="C74" i="23"/>
  <c r="H74" i="23" s="1"/>
  <c r="C73" i="23"/>
  <c r="H73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I10" i="25"/>
  <c r="I8" i="25"/>
  <c r="H9" i="25"/>
  <c r="G10" i="25"/>
  <c r="G8" i="25"/>
  <c r="F9" i="25"/>
  <c r="D30" i="20"/>
  <c r="D49" i="23" s="1"/>
  <c r="D26" i="20"/>
  <c r="E26" i="20" s="1"/>
  <c r="D22" i="20"/>
  <c r="D41" i="23" s="1"/>
  <c r="D20" i="20"/>
  <c r="D39" i="23" s="1"/>
  <c r="D18" i="20"/>
  <c r="D37" i="23" s="1"/>
  <c r="D11" i="20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25" i="14"/>
  <c r="E21" i="14"/>
  <c r="J21" i="25" s="1"/>
  <c r="F21" i="14"/>
  <c r="F19" i="14"/>
  <c r="E17" i="14"/>
  <c r="J17" i="25" s="1"/>
  <c r="F17" i="14"/>
  <c r="E10" i="14"/>
  <c r="J10" i="25" s="1"/>
  <c r="F10" i="14"/>
  <c r="I9" i="25"/>
  <c r="H10" i="25"/>
  <c r="H8" i="25"/>
  <c r="G9" i="25"/>
  <c r="F10" i="25"/>
  <c r="F8" i="25"/>
  <c r="D29" i="20"/>
  <c r="D48" i="23" s="1"/>
  <c r="D25" i="20"/>
  <c r="D23" i="20"/>
  <c r="D21" i="20"/>
  <c r="D40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61" i="20"/>
  <c r="F55" i="20"/>
  <c r="F45" i="20"/>
  <c r="F32" i="14" l="1"/>
  <c r="D32" i="20"/>
  <c r="D51" i="23" s="1"/>
  <c r="E56" i="20"/>
  <c r="F54" i="20"/>
  <c r="C67" i="23"/>
  <c r="H67" i="23" s="1"/>
  <c r="C66" i="23"/>
  <c r="H66" i="23" s="1"/>
  <c r="D43" i="20"/>
  <c r="D63" i="23" s="1"/>
  <c r="E63" i="23" s="1"/>
  <c r="C51" i="23"/>
  <c r="H51" i="23" s="1"/>
  <c r="C40" i="23"/>
  <c r="H40" i="23" s="1"/>
  <c r="F20" i="20"/>
  <c r="F15" i="14"/>
  <c r="E14" i="14"/>
  <c r="J14" i="25" s="1"/>
  <c r="F11" i="20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E21" i="20"/>
  <c r="F27" i="23"/>
  <c r="E30" i="23"/>
  <c r="F28" i="23"/>
  <c r="F35" i="23"/>
  <c r="F52" i="23"/>
  <c r="E30" i="20"/>
  <c r="E20" i="20"/>
  <c r="F16" i="20"/>
  <c r="E28" i="23"/>
  <c r="F80" i="23"/>
  <c r="F68" i="23"/>
  <c r="D40" i="20"/>
  <c r="F62" i="23"/>
  <c r="F73" i="23"/>
  <c r="E67" i="23"/>
  <c r="E65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51" i="23" l="1"/>
  <c r="E43" i="20"/>
  <c r="E51" i="23"/>
  <c r="F40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F40" i="20"/>
  <c r="E40" i="20"/>
  <c r="F72" i="23"/>
  <c r="E76" i="23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<sst xmlns="http://schemas.openxmlformats.org/spreadsheetml/2006/main" count="708" uniqueCount="247">
  <si>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</si>
  <si>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</si>
  <si>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</si>
  <si>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</si>
  <si>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</si>
  <si>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</si>
  <si>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</si>
  <si>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</si>
  <si>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</si>
  <si>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</si>
  <si>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</si>
  <si>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</si>
  <si>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</si>
  <si>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</si>
  <si>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</si>
  <si>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</si>
  <si>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</si>
  <si>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</si>
  <si>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</si>
  <si>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</si>
  <si>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</si>
  <si>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</si>
  <si>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</si>
  <si>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</si>
  <si>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</si>
  <si>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</si>
  <si>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</si>
  <si>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</si>
  <si>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</si>
  <si>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</si>
  <si>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</si>
  <si>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</si>
  <si>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</si>
  <si>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</si>
  <si>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</si>
  <si>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</si>
  <si>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</si>
  <si>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</si>
  <si>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</si>
  <si>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</si>
  <si>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</si>
  <si>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</si>
  <si>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</si>
  <si>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</si>
  <si>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</si>
  <si>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</si>
  <si>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</si>
  <si>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</si>
  <si>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</si>
  <si>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</si>
  <si>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</si>
  <si>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</si>
  <si>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</si>
  <si>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</si>
  <si>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</si>
  <si>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</si>
  <si>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</si>
  <si>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</si>
  <si>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</si>
  <si>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</si>
  <si>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</si>
  <si>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</si>
  <si>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</si>
  <si>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</si>
  <si>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</si>
  <si>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</si>
  <si>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</si>
  <si>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</si>
  <si>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</si>
  <si>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</si>
  <si>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</si>
  <si>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</si>
  <si>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</si>
  <si>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</si>
  <si>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</si>
  <si>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</si>
  <si>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</si>
  <si>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</si>
  <si>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</si>
  <si>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</si>
  <si>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</si>
  <si>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</si>
  <si>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</si>
  <si>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</si>
  <si>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</si>
  <si>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</si>
  <si>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</si>
  <si>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</si>
  <si>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</si>
  <si>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</si>
  <si>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</si>
  <si>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</si>
  <si>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</si>
  <si>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</si>
  <si>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</si>
  <si>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</si>
  <si>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</si>
  <si>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</si>
  <si>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</si>
  <si>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</si>
  <si>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</si>
  <si>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</si>
  <si>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</si>
  <si>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</si>
  <si>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</si>
  <si>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</si>
  <si>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</si>
  <si>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</si>
  <si>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</si>
  <si>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</si>
  <si>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</si>
  <si>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</si>
  <si>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</si>
  <si>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</si>
  <si>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</si>
  <si>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</si>
  <si>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</si>
  <si>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</si>
  <si>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</si>
  <si>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</si>
  <si>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</si>
  <si>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</si>
  <si>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</si>
  <si>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</si>
  <si>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</si>
  <si>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</si>
  <si>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</si>
  <si>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</si>
  <si>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</si>
  <si>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</si>
  <si>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</si>
  <si>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</si>
  <si>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</si>
  <si>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</si>
  <si>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</si>
  <si>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</si>
  <si>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</si>
  <si>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</si>
  <si>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</si>
  <si>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</si>
  <si>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</si>
  <si>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</si>
  <si>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</si>
  <si>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</si>
  <si>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</si>
  <si>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</si>
  <si>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</si>
  <si>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</si>
  <si>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</si>
  <si>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</si>
  <si>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</si>
  <si>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</si>
  <si>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</si>
  <si>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</si>
  <si>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</si>
  <si>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</si>
  <si>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</si>
  <si>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</si>
  <si>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</si>
  <si>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</si>
  <si>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</si>
  <si>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</si>
  <si>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</si>
  <si>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</si>
  <si>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</si>
  <si>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</si>
  <si>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</si>
  <si>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</si>
  <si>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</si>
  <si>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</si>
  <si>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</si>
  <si>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</si>
  <si>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</si>
  <si>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</si>
  <si>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</si>
  <si>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</si>
  <si>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</si>
  <si>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</si>
  <si>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</si>
  <si>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</si>
  <si>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</si>
  <si>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</si>
  <si>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</si>
  <si>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</si>
  <si>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</si>
  <si>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</si>
  <si>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</si>
  <si>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</si>
  <si>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</si>
  <si>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</si>
  <si>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</si>
  <si>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</si>
  <si>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</si>
  <si>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</si>
  <si>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</si>
  <si>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</si>
  <si>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</si>
  <si>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</si>
  <si>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</si>
  <si>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</si>
  <si>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</si>
  <si>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</si>
  <si>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</si>
  <si>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</si>
  <si>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</si>
  <si>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</si>
  <si>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</si>
  <si>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</si>
  <si>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</si>
  <si>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</si>
  <si>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</si>
  <si>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</si>
  <si>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</si>
  <si>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</si>
  <si>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</si>
  <si>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</si>
  <si>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</si>
  <si>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</si>
  <si>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</si>
  <si>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</si>
  <si>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</si>
  <si>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</si>
  <si>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</si>
  <si>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</si>
  <si>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</si>
  <si>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</si>
  <si>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</si>
  <si>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</si>
  <si>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</si>
  <si>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</si>
  <si>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</si>
  <si>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</si>
  <si>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</si>
  <si>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</si>
  <si>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</si>
  <si>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</si>
  <si>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</si>
  <si>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</si>
  <si>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</si>
  <si>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</si>
  <si>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</si>
  <si>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</si>
  <si>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</si>
  <si>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</si>
  <si>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</si>
  <si>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Plan na
2017 rok</t>
  </si>
  <si>
    <t>Plan finansowy Małopolskiego Oddziału Wojewódzkiego Narodowego Funduszu Zdrowia  na 2017 rok                                                                                                                                                  uruchomienie rezerwy migracyjnej - przesunięcia dokonane przez Prezesa NFZ w dnia 12.08.2016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</si>
</sst>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L16" sqref="L16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246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245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244</v>
      </c>
      <c r="C6" s="13">
        <f>C7+C8+C9+C14+C15+C16+C17+C18+C19+C20+C21+C22+C23+C24+C28+C29+C31+C32+C33</f>
        <v>6282013</v>
      </c>
      <c r="D6" s="13">
        <f>D7+D8+D9+D14+D15+D16+D17+D18+D19+D20+D21+D22+D23+D24+D28+D29+D31+D32</f>
        <v>6282013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871000</v>
      </c>
      <c r="D7" s="86">
        <f>C7</f>
        <v>871000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523413</v>
      </c>
      <c r="D8" s="86">
        <f t="shared" ref="D8:D35" si="2">C8</f>
        <v>523413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2997098</v>
      </c>
      <c r="D9" s="86">
        <f t="shared" si="2"/>
        <v>2997098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302869</v>
      </c>
      <c r="D10" s="86">
        <f t="shared" si="2"/>
        <v>302869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273464</v>
      </c>
      <c r="D11" s="86">
        <f t="shared" ref="D11:D13" si="3">C11</f>
        <v>273464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110812</v>
      </c>
      <c r="D12" s="86">
        <f t="shared" si="3"/>
        <v>110812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52442</v>
      </c>
      <c r="D13" s="86">
        <f t="shared" si="3"/>
        <v>52442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199871</v>
      </c>
      <c r="D14" s="86">
        <f t="shared" si="2"/>
        <v>199871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191462</v>
      </c>
      <c r="D15" s="86">
        <f t="shared" si="2"/>
        <v>191462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149959</v>
      </c>
      <c r="D16" s="86">
        <f t="shared" si="2"/>
        <v>149959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77484</v>
      </c>
      <c r="D17" s="86">
        <f t="shared" si="2"/>
        <v>77484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195517</v>
      </c>
      <c r="D18" s="86">
        <f t="shared" si="2"/>
        <v>195517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52380</v>
      </c>
      <c r="D19" s="86">
        <f t="shared" si="2"/>
        <v>52380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1750</v>
      </c>
      <c r="D20" s="86">
        <f t="shared" si="2"/>
        <v>1750</v>
      </c>
      <c r="E20" s="100" t="str">
        <f t="shared" si="0"/>
        <v>-</v>
      </c>
      <c r="F20" s="95">
        <f t="shared" si="1"/>
        <v>1</v>
      </c>
    </row>
    <row r="21" spans="1:6" ht="34.5" customHeight="1" x14ac:dyDescent="0.2">
      <c r="A21" s="31" t="s">
        <v>11</v>
      </c>
      <c r="B21" s="81" t="s">
        <v>133</v>
      </c>
      <c r="C21" s="27">
        <v>15077</v>
      </c>
      <c r="D21" s="86">
        <f t="shared" si="2"/>
        <v>15077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158477</v>
      </c>
      <c r="D22" s="86">
        <f t="shared" si="2"/>
        <v>158477</v>
      </c>
      <c r="E22" s="100" t="str">
        <f t="shared" si="0"/>
        <v>-</v>
      </c>
      <c r="F22" s="95">
        <f t="shared" si="1"/>
        <v>1</v>
      </c>
    </row>
    <row r="23" spans="1:6" ht="33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243</v>
      </c>
      <c r="C24" s="27">
        <v>673782</v>
      </c>
      <c r="D24" s="86">
        <f t="shared" si="2"/>
        <v>673782</v>
      </c>
      <c r="E24" s="100" t="str">
        <f t="shared" si="0"/>
        <v>-</v>
      </c>
      <c r="F24" s="95">
        <f t="shared" si="1"/>
        <v>1</v>
      </c>
    </row>
    <row r="25" spans="1:6" ht="26.25" x14ac:dyDescent="0.2">
      <c r="A25" s="30" t="s">
        <v>139</v>
      </c>
      <c r="B25" s="121" t="s">
        <v>213</v>
      </c>
      <c r="C25" s="27">
        <v>669782</v>
      </c>
      <c r="D25" s="86">
        <f>C25</f>
        <v>669782</v>
      </c>
      <c r="E25" s="100" t="str">
        <f t="shared" si="0"/>
        <v>-</v>
      </c>
      <c r="F25" s="95">
        <f>IF(C26=0,"-",D25/C26)</f>
        <v>223.26070000000001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68689</v>
      </c>
      <c r="D29" s="86">
        <f t="shared" si="2"/>
        <v>68689</v>
      </c>
      <c r="E29" s="100" t="str">
        <f t="shared" si="0"/>
        <v>-</v>
      </c>
      <c r="F29" s="95">
        <f t="shared" si="1"/>
        <v>1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30054</v>
      </c>
      <c r="D32" s="86">
        <f t="shared" si="2"/>
        <v>30054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33" customHeight="1" x14ac:dyDescent="0.2">
      <c r="A36" s="34" t="s">
        <v>220</v>
      </c>
      <c r="B36" s="40" t="s">
        <v>242</v>
      </c>
      <c r="C36" s="89">
        <f>C11+C13+C24+C30</f>
        <v>999688</v>
      </c>
      <c r="D36" s="89">
        <f>D11+D13+D24+D30</f>
        <v>999688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241</v>
      </c>
      <c r="C37" s="26">
        <f>C38+C39+C40+C48+C50+C56+C57+C55</f>
        <v>41929</v>
      </c>
      <c r="D37" s="26">
        <f>D38+D39+D40+D48+D50+D56+D57+D55</f>
        <v>41929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27">
        <v>1750</v>
      </c>
      <c r="D38" s="90">
        <f>C38</f>
        <v>1750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27">
        <v>5827</v>
      </c>
      <c r="D39" s="90">
        <f>C39</f>
        <v>5827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142" t="s">
        <v>22</v>
      </c>
      <c r="B40" s="143" t="s">
        <v>240</v>
      </c>
      <c r="C40" s="140">
        <f>C41+C43+C44+C45+C46+C47</f>
        <v>290</v>
      </c>
      <c r="D40" s="90">
        <f>D41+D43+D44+D45+D46+D47</f>
        <v>290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27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27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27">
        <v>54</v>
      </c>
      <c r="D43" s="79">
        <f t="shared" si="14"/>
        <v>54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27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27">
        <v>152</v>
      </c>
      <c r="D46" s="90">
        <f t="shared" si="14"/>
        <v>152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27">
        <v>60</v>
      </c>
      <c r="D47" s="79">
        <f t="shared" si="14"/>
        <v>60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27">
        <v>23718</v>
      </c>
      <c r="D48" s="90">
        <f t="shared" si="14"/>
        <v>23718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27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142" t="s">
        <v>24</v>
      </c>
      <c r="B50" s="143" t="s">
        <v>57</v>
      </c>
      <c r="C50" s="140">
        <f>SUM(C51:C54)</f>
        <v>5335</v>
      </c>
      <c r="D50" s="90">
        <f>D51+D52+D53+D54</f>
        <v>5335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27">
        <v>4069</v>
      </c>
      <c r="D51" s="90">
        <f t="shared" si="14"/>
        <v>4069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27">
        <v>583</v>
      </c>
      <c r="D52" s="90">
        <f t="shared" si="14"/>
        <v>583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27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27">
        <v>683</v>
      </c>
      <c r="D54" s="90">
        <f t="shared" si="14"/>
        <v>683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90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27">
        <v>4700</v>
      </c>
      <c r="D56" s="79">
        <f t="shared" si="14"/>
        <v>4700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27">
        <v>309</v>
      </c>
      <c r="D57" s="90">
        <f t="shared" si="14"/>
        <v>309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29">
        <f>SUM(C59:C62)</f>
        <v>19360</v>
      </c>
      <c r="D58" s="88">
        <f>D59+D60+D61+D62</f>
        <v>19360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27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27">
        <v>16095</v>
      </c>
      <c r="D60" s="79">
        <f t="shared" si="14"/>
        <v>16095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27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27">
        <v>3265</v>
      </c>
      <c r="D62" s="79">
        <f t="shared" si="14"/>
        <v>3265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141">
        <v>300</v>
      </c>
      <c r="D63" s="88">
        <f t="shared" si="14"/>
        <v>300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0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2016-08-18T06:46:01Z</cp:lastPrinted>
  <dcterms:created xsi:type="dcterms:W3CDTF">2005-07-21T09:51:05Z</dcterms:created>
  <dcterms:modified xsi:type="dcterms:W3CDTF">2016-08-18T10:22:54Z</dcterms:modified>
</cp:coreProperties>
</file>