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Małopolski!$A$1:$F$63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58" i="14" l="1"/>
  <c r="C50" i="14"/>
  <c r="C40" i="14"/>
  <c r="C6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9" i="14" l="1"/>
  <c r="D55" i="22"/>
  <c r="D48" i="22"/>
  <c r="D49" i="22"/>
  <c r="D56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6" i="14"/>
  <c r="C36" i="20" s="1"/>
  <c r="H36" i="20" s="1"/>
  <c r="F48" i="25"/>
  <c r="G48" i="25"/>
  <c r="H48" i="25"/>
  <c r="I48" i="25"/>
  <c r="E49" i="14"/>
  <c r="J48" i="25" s="1"/>
  <c r="F49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C28" i="20"/>
  <c r="D49" i="20"/>
  <c r="D69" i="23" s="1"/>
  <c r="C49" i="20"/>
  <c r="C12" i="20"/>
  <c r="C13" i="20"/>
  <c r="C14" i="20"/>
  <c r="D78" i="23"/>
  <c r="D31" i="20" l="1"/>
  <c r="D50" i="23" s="1"/>
  <c r="D28" i="20"/>
  <c r="D47" i="23" s="1"/>
  <c r="F26" i="14"/>
  <c r="F30" i="14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28" i="20"/>
  <c r="E27" i="20"/>
  <c r="F36" i="22"/>
  <c r="F46" i="23" l="1"/>
  <c r="E14" i="20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4" i="14"/>
  <c r="F44" i="14"/>
  <c r="F45" i="14"/>
  <c r="F53" i="14"/>
  <c r="F55" i="14"/>
  <c r="F61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0" i="14"/>
  <c r="F60" i="14" s="1"/>
  <c r="D61" i="14"/>
  <c r="E61" i="14" s="1"/>
  <c r="J60" i="25" s="1"/>
  <c r="D62" i="14"/>
  <c r="F62" i="14" s="1"/>
  <c r="D63" i="14"/>
  <c r="F63" i="14" s="1"/>
  <c r="D60" i="22"/>
  <c r="E60" i="22" s="1"/>
  <c r="C59" i="25" s="1"/>
  <c r="D61" i="22"/>
  <c r="D62" i="22"/>
  <c r="E62" i="22" s="1"/>
  <c r="C61" i="25" s="1"/>
  <c r="D63" i="22"/>
  <c r="D59" i="14"/>
  <c r="F59" i="14" s="1"/>
  <c r="D59" i="22"/>
  <c r="D58" i="22"/>
  <c r="D52" i="14"/>
  <c r="F52" i="14" s="1"/>
  <c r="D53" i="14"/>
  <c r="E53" i="14" s="1"/>
  <c r="J52" i="25" s="1"/>
  <c r="D54" i="14"/>
  <c r="F54" i="14" s="1"/>
  <c r="D55" i="14"/>
  <c r="E55" i="14" s="1"/>
  <c r="J54" i="25" s="1"/>
  <c r="D57" i="14"/>
  <c r="F57" i="14" s="1"/>
  <c r="D52" i="22"/>
  <c r="D53" i="22"/>
  <c r="E53" i="22" s="1"/>
  <c r="C52" i="25" s="1"/>
  <c r="D54" i="22"/>
  <c r="F55" i="22"/>
  <c r="D57" i="22"/>
  <c r="D51" i="14"/>
  <c r="F51" i="14" s="1"/>
  <c r="D51" i="22"/>
  <c r="F51" i="22" s="1"/>
  <c r="D42" i="14"/>
  <c r="F42" i="14" s="1"/>
  <c r="D43" i="14"/>
  <c r="E43" i="14" s="1"/>
  <c r="J42" i="25" s="1"/>
  <c r="D44" i="14"/>
  <c r="E44" i="14" s="1"/>
  <c r="J43" i="25" s="1"/>
  <c r="D45" i="14"/>
  <c r="E45" i="14" s="1"/>
  <c r="J44" i="25" s="1"/>
  <c r="D46" i="14"/>
  <c r="F46" i="14" s="1"/>
  <c r="D47" i="14"/>
  <c r="D48" i="14"/>
  <c r="F48" i="14" s="1"/>
  <c r="D42" i="22"/>
  <c r="D43" i="22"/>
  <c r="D44" i="22"/>
  <c r="D45" i="22"/>
  <c r="D46" i="22"/>
  <c r="D47" i="22"/>
  <c r="D41" i="14"/>
  <c r="D41" i="22"/>
  <c r="D40" i="22" s="1"/>
  <c r="E40" i="22" s="1"/>
  <c r="C39" i="25" s="1"/>
  <c r="D39" i="14"/>
  <c r="D39" i="20" s="1"/>
  <c r="D39" i="22"/>
  <c r="D38" i="14"/>
  <c r="D38" i="22"/>
  <c r="D8" i="14"/>
  <c r="D9" i="20" s="1"/>
  <c r="D9" i="14"/>
  <c r="F9" i="14" s="1"/>
  <c r="D10" i="14"/>
  <c r="F10" i="14" s="1"/>
  <c r="D14" i="14"/>
  <c r="F14" i="14" s="1"/>
  <c r="D15" i="14"/>
  <c r="D16" i="20" s="1"/>
  <c r="D35" i="23" s="1"/>
  <c r="D16" i="14"/>
  <c r="D17" i="20" s="1"/>
  <c r="D17" i="14"/>
  <c r="D18" i="14"/>
  <c r="D19" i="14"/>
  <c r="D20" i="14"/>
  <c r="D21" i="20" s="1"/>
  <c r="D40" i="23" s="1"/>
  <c r="D21" i="14"/>
  <c r="D22" i="14"/>
  <c r="D23" i="14"/>
  <c r="D24" i="20" s="1"/>
  <c r="D24" i="14"/>
  <c r="D36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7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87" i="23"/>
  <c r="H87" i="23" s="1"/>
  <c r="C40" i="23"/>
  <c r="H40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E24" i="14"/>
  <c r="J24" i="25" s="1"/>
  <c r="F22" i="14"/>
  <c r="E22" i="14"/>
  <c r="J22" i="25" s="1"/>
  <c r="F18" i="14"/>
  <c r="E18" i="14"/>
  <c r="J18" i="25" s="1"/>
  <c r="E14" i="14"/>
  <c r="J14" i="25" s="1"/>
  <c r="I10" i="25"/>
  <c r="I8" i="25"/>
  <c r="H9" i="25"/>
  <c r="G10" i="25"/>
  <c r="G8" i="25"/>
  <c r="F9" i="25"/>
  <c r="D26" i="20"/>
  <c r="E26" i="20" s="1"/>
  <c r="D22" i="20"/>
  <c r="D41" i="23" s="1"/>
  <c r="D20" i="20"/>
  <c r="D39" i="23" s="1"/>
  <c r="D18" i="20"/>
  <c r="D37" i="23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E10" i="14"/>
  <c r="J10" i="25" s="1"/>
  <c r="I9" i="25"/>
  <c r="H10" i="25"/>
  <c r="H8" i="25"/>
  <c r="G9" i="25"/>
  <c r="F10" i="25"/>
  <c r="F8" i="25"/>
  <c r="D32" i="20"/>
  <c r="D51" i="23" s="1"/>
  <c r="D29" i="20"/>
  <c r="D48" i="23" s="1"/>
  <c r="D25" i="20"/>
  <c r="D23" i="20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26" i="20"/>
  <c r="F20" i="20"/>
  <c r="F61" i="20"/>
  <c r="F55" i="20"/>
  <c r="F45" i="20"/>
  <c r="D11" i="20" l="1"/>
  <c r="F11" i="20" s="1"/>
  <c r="E20" i="14"/>
  <c r="J20" i="25" s="1"/>
  <c r="F15" i="14"/>
  <c r="C48" i="23"/>
  <c r="H48" i="23" s="1"/>
  <c r="D30" i="20"/>
  <c r="D49" i="23" s="1"/>
  <c r="E16" i="14"/>
  <c r="J16" i="25" s="1"/>
  <c r="F20" i="14"/>
  <c r="F24" i="14"/>
  <c r="E51" i="23"/>
  <c r="C42" i="23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3" i="14"/>
  <c r="E43" i="20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6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6" i="14"/>
  <c r="E36" i="14"/>
  <c r="J35" i="25" s="1"/>
  <c r="D60" i="25"/>
  <c r="L6" i="25"/>
  <c r="E17" i="20"/>
  <c r="F39" i="20"/>
  <c r="R6" i="25"/>
  <c r="D40" i="14"/>
  <c r="E40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D8" i="25"/>
  <c r="D36" i="23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8" i="14"/>
  <c r="E38" i="14"/>
  <c r="J37" i="25" s="1"/>
  <c r="F39" i="22"/>
  <c r="E39" i="22"/>
  <c r="C38" i="25" s="1"/>
  <c r="F39" i="14"/>
  <c r="E39" i="14"/>
  <c r="J38" i="25" s="1"/>
  <c r="F41" i="14"/>
  <c r="E41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7" i="14"/>
  <c r="E47" i="14"/>
  <c r="J46" i="25" s="1"/>
  <c r="D40" i="25"/>
  <c r="D50" i="14"/>
  <c r="D58" i="14"/>
  <c r="E58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2" i="14"/>
  <c r="J61" i="25" s="1"/>
  <c r="E60" i="14"/>
  <c r="J59" i="25" s="1"/>
  <c r="E57" i="14"/>
  <c r="J56" i="25" s="1"/>
  <c r="E56" i="14"/>
  <c r="J55" i="25" s="1"/>
  <c r="E54" i="14"/>
  <c r="J53" i="25" s="1"/>
  <c r="E52" i="14"/>
  <c r="J51" i="25" s="1"/>
  <c r="E48" i="14"/>
  <c r="J47" i="25" s="1"/>
  <c r="E46" i="14"/>
  <c r="J45" i="25" s="1"/>
  <c r="E42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3" i="14"/>
  <c r="J62" i="25" s="1"/>
  <c r="E59" i="14"/>
  <c r="J58" i="25" s="1"/>
  <c r="E51" i="14"/>
  <c r="J50" i="25" s="1"/>
  <c r="F63" i="22"/>
  <c r="F59" i="22"/>
  <c r="F49" i="23"/>
  <c r="E49" i="23"/>
  <c r="E40" i="23"/>
  <c r="F40" i="23"/>
  <c r="E21" i="20"/>
  <c r="F27" i="23"/>
  <c r="F35" i="23"/>
  <c r="E34" i="23"/>
  <c r="E30" i="20"/>
  <c r="E20" i="20"/>
  <c r="F16" i="20"/>
  <c r="F80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F68" i="23" l="1"/>
  <c r="E30" i="23"/>
  <c r="E39" i="23"/>
  <c r="F39" i="23"/>
  <c r="F52" i="23"/>
  <c r="F28" i="23"/>
  <c r="E28" i="23"/>
  <c r="E42" i="23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7" i="14"/>
  <c r="E37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0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8" i="14"/>
  <c r="E17" i="23"/>
  <c r="F36" i="25"/>
  <c r="E50" i="14"/>
  <c r="J49" i="25" s="1"/>
  <c r="L36" i="25"/>
  <c r="S6" i="25"/>
  <c r="G36" i="25"/>
  <c r="I36" i="25"/>
  <c r="N36" i="25"/>
  <c r="R36" i="25"/>
  <c r="T36" i="25"/>
  <c r="D25" i="23"/>
  <c r="E58" i="20"/>
  <c r="D55" i="25"/>
  <c r="F50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E7" i="20"/>
  <c r="D70" i="23"/>
  <c r="E76" i="23"/>
  <c r="F40" i="20"/>
  <c r="E40" i="20"/>
  <c r="F72" i="23"/>
  <c r="E70" i="23" l="1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7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D94" i="23"/>
  <c r="C94" i="23" l="1"/>
  <c r="H94" i="23" s="1"/>
  <c r="E92" i="23"/>
  <c r="F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<sst xmlns="http://schemas.openxmlformats.org/spreadsheetml/2006/main" count="708" uniqueCount="247">
  <si>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</si>
  <si>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</si>
  <si>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</si>
  <si>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</si>
  <si>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</si>
  <si>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</si>
  <si>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</si>
  <si>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</si>
  <si>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</si>
  <si>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</si>
  <si>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</si>
  <si>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</si>
  <si>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</si>
  <si>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</si>
  <si>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</si>
  <si>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</si>
  <si>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</si>
  <si>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</si>
  <si>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</si>
  <si>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</si>
  <si>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</si>
  <si>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</si>
  <si>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</si>
  <si>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</si>
  <si>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</si>
  <si>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</si>
  <si>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</si>
  <si>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</si>
  <si>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</si>
  <si>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</si>
  <si>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</si>
  <si>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</si>
  <si>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</si>
  <si>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</si>
  <si>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</si>
  <si>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</si>
  <si>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</si>
  <si>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</si>
  <si>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</si>
  <si>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</si>
  <si>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</si>
  <si>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</si>
  <si>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</si>
  <si>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</si>
  <si>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</si>
  <si>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</si>
  <si>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</si>
  <si>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</si>
  <si>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</si>
  <si>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</si>
  <si>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</si>
  <si>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</si>
  <si>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</si>
  <si>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</si>
  <si>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</si>
  <si>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</si>
  <si>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</si>
  <si>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</si>
  <si>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</si>
  <si>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</si>
  <si>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</si>
  <si>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</si>
  <si>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</si>
  <si>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</si>
  <si>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</si>
  <si>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</si>
  <si>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</si>
  <si>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</si>
  <si>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</si>
  <si>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</si>
  <si>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</si>
  <si>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</si>
  <si>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</si>
  <si>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</si>
  <si>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</si>
  <si>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</si>
  <si>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</si>
  <si>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</si>
  <si>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</si>
  <si>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</si>
  <si>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</si>
  <si>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</si>
  <si>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</si>
  <si>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</si>
  <si>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</si>
  <si>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</si>
  <si>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</si>
  <si>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</si>
  <si>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</si>
  <si>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</si>
  <si>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</si>
  <si>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</si>
  <si>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</si>
  <si>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</si>
  <si>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</si>
  <si>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</si>
  <si>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</si>
  <si>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</si>
  <si>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</si>
  <si>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</si>
  <si>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</si>
  <si>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</si>
  <si>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</si>
  <si>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</si>
  <si>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</si>
  <si>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</si>
  <si>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</si>
  <si>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</si>
  <si>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</si>
  <si>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</si>
  <si>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</si>
  <si>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</si>
  <si>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</si>
  <si>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</si>
  <si>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</si>
  <si>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</si>
  <si>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</si>
  <si>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</si>
  <si>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</si>
  <si>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</si>
  <si>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</si>
  <si>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</si>
  <si>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</si>
  <si>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</si>
  <si>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</si>
  <si>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</si>
  <si>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</si>
  <si>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</si>
  <si>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</si>
  <si>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</si>
  <si>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</si>
  <si>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</si>
  <si>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</si>
  <si>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</si>
  <si>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</si>
  <si>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</si>
  <si>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</si>
  <si>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</si>
  <si>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</si>
  <si>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</si>
  <si>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</si>
  <si>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</si>
  <si>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</si>
  <si>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</si>
  <si>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</si>
  <si>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</si>
  <si>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</si>
  <si>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</si>
  <si>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</si>
  <si>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</si>
  <si>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</si>
  <si>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</si>
  <si>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</si>
  <si>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</si>
  <si>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</si>
  <si>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</si>
  <si>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</si>
  <si>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</si>
  <si>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</si>
  <si>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</si>
  <si>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</si>
  <si>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</si>
  <si>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</si>
  <si>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</si>
  <si>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</si>
  <si>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</si>
  <si>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</si>
  <si>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</si>
  <si>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</si>
  <si>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</si>
  <si>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</si>
  <si>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</si>
  <si>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</si>
  <si>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</si>
  <si>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</si>
  <si>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</si>
  <si>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</si>
  <si>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</si>
  <si>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</si>
  <si>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</si>
  <si>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</si>
  <si>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</si>
  <si>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</si>
  <si>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</si>
  <si>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</si>
  <si>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</si>
  <si>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</si>
  <si>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</si>
  <si>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</si>
  <si>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</si>
  <si>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</si>
  <si>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</si>
  <si>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</si>
  <si>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</si>
  <si>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</si>
  <si>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</si>
  <si>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</si>
  <si>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</si>
  <si>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</si>
  <si>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</si>
  <si>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</si>
  <si>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</si>
  <si>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</si>
  <si>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</si>
  <si>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</si>
  <si>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</si>
  <si>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</si>
  <si>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</si>
  <si>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</si>
  <si>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</si>
  <si>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</si>
  <si>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</si>
  <si>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</si>
  <si>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</si>
  <si>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</si>
  <si>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</si>
  <si>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</si>
  <si>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</si>
  <si>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</si>
  <si>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</si>
  <si>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</si>
  <si>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</si>
  <si>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</si>
  <si>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</si>
  <si>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</si>
  <si>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</si>
  <si>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</si>
  <si>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</si>
  <si>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</si>
  <si>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</si>
  <si>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</si>
  <si>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</si>
  <si>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</si>
  <si>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</si>
  <si>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</si>
  <si>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</si>
  <si>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</si>
  <si>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</si>
  <si>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</si>
  <si>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</si>
  <si>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Plan na
2016 rok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</si>
  <si>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</si>
  <si>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</si>
  <si>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</si>
  <si>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</si>
  <si>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</si>
  <si>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Plan finansowy Małopolskiego Oddziału Wojewódzkiego Narodowego Funduszu Zdrowia  na 2016 rok                                                                                                                                                  przesunięcia dokonane przez Prezesa NFZ w dniu 25.07.2016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</si>
</sst>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#REF!+#REF!+#REF!+#REF!+#REF!+Małopolski!C36+#REF!+#REF!+#REF!+#REF!+#REF!+#REF!+#REF!+#REF!+#REF!+#REF!</f>
        <v>#REF!</v>
      </c>
      <c r="D36" s="87" t="e">
        <f>#REF!+#REF!+#REF!+#REF!+#REF!+Małopolski!D36+#REF!+#REF!+#REF!+#REF!+#REF!+#REF!+#REF!+#REF!+#REF!+#REF!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#REF!+#REF!+#REF!+#REF!+#REF!+Małopolski!C38+#REF!+#REF!+#REF!+#REF!+#REF!+#REF!+#REF!+#REF!+#REF!+#REF!</f>
        <v>#REF!</v>
      </c>
      <c r="D38" s="79" t="e">
        <f>#REF!+#REF!+#REF!+#REF!+#REF!+Małopolski!D38+#REF!+#REF!+#REF!+#REF!+#REF!+#REF!+#REF!+#REF!+#REF!+#REF!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#REF!+#REF!+#REF!+#REF!+#REF!+Małopolski!C39+#REF!+#REF!+#REF!+#REF!+#REF!+#REF!+#REF!+#REF!+#REF!+#REF!</f>
        <v>#REF!</v>
      </c>
      <c r="D39" s="79" t="e">
        <f>#REF!+#REF!+#REF!+#REF!+#REF!+Małopolski!D39+#REF!+#REF!+#REF!+#REF!+#REF!+#REF!+#REF!+#REF!+#REF!+#REF!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#REF!+#REF!+#REF!+#REF!+#REF!+Małopolski!C41+#REF!+#REF!+#REF!+#REF!+#REF!+#REF!+#REF!+#REF!+#REF!+#REF!</f>
        <v>#REF!</v>
      </c>
      <c r="D41" s="79" t="e">
        <f>#REF!+#REF!+#REF!+#REF!+#REF!+Małopolski!D41+#REF!+#REF!+#REF!+#REF!+#REF!+#REF!+#REF!+#REF!+#REF!+#REF!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#REF!+#REF!+#REF!+#REF!+#REF!+Małopolski!C42+#REF!+#REF!+#REF!+#REF!+#REF!+#REF!+#REF!+#REF!+#REF!+#REF!</f>
        <v>#REF!</v>
      </c>
      <c r="D42" s="79" t="e">
        <f>#REF!+#REF!+#REF!+#REF!+#REF!+Małopolski!D42+#REF!+#REF!+#REF!+#REF!+#REF!+#REF!+#REF!+#REF!+#REF!+#REF!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#REF!+#REF!+#REF!+#REF!+#REF!+Małopolski!C43+#REF!+#REF!+#REF!+#REF!+#REF!+#REF!+#REF!+#REF!+#REF!+#REF!</f>
        <v>#REF!</v>
      </c>
      <c r="D43" s="79" t="e">
        <f>#REF!+#REF!+#REF!+#REF!+#REF!+Małopolski!D43+#REF!+#REF!+#REF!+#REF!+#REF!+#REF!+#REF!+#REF!+#REF!+#REF!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#REF!+#REF!+#REF!+#REF!+#REF!+Małopolski!C44+#REF!+#REF!+#REF!+#REF!+#REF!+#REF!+#REF!+#REF!+#REF!+#REF!</f>
        <v>#REF!</v>
      </c>
      <c r="D44" s="79" t="e">
        <f>#REF!+#REF!+#REF!+#REF!+#REF!+Małopolski!D44+#REF!+#REF!+#REF!+#REF!+#REF!+#REF!+#REF!+#REF!+#REF!+#REF!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#REF!+#REF!+#REF!+#REF!+#REF!+Małopolski!C45+#REF!+#REF!+#REF!+#REF!+#REF!+#REF!+#REF!+#REF!+#REF!+#REF!</f>
        <v>#REF!</v>
      </c>
      <c r="D45" s="79" t="e">
        <f>#REF!+#REF!+#REF!+#REF!+#REF!+Małopolski!D45+#REF!+#REF!+#REF!+#REF!+#REF!+#REF!+#REF!+#REF!+#REF!+#REF!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#REF!+#REF!+#REF!+#REF!+#REF!+Małopolski!C46+#REF!+#REF!+#REF!+#REF!+#REF!+#REF!+#REF!+#REF!+#REF!+#REF!</f>
        <v>#REF!</v>
      </c>
      <c r="D46" s="79" t="e">
        <f>#REF!+#REF!+#REF!+#REF!+#REF!+Małopolski!D46+#REF!+#REF!+#REF!+#REF!+#REF!+#REF!+#REF!+#REF!+#REF!+#REF!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#REF!+#REF!+#REF!+#REF!+#REF!+Małopolski!C47+#REF!+#REF!+#REF!+#REF!+#REF!+#REF!+#REF!+#REF!+#REF!+#REF!</f>
        <v>#REF!</v>
      </c>
      <c r="D47" s="79" t="e">
        <f>#REF!+#REF!+#REF!+#REF!+#REF!+Małopolski!D47+#REF!+#REF!+#REF!+#REF!+#REF!+#REF!+#REF!+#REF!+#REF!+#REF!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#REF!+#REF!+#REF!+#REF!+#REF!+Małopolski!C48+#REF!+#REF!+#REF!+#REF!+#REF!+#REF!+#REF!+#REF!+#REF!+#REF!</f>
        <v>#REF!</v>
      </c>
      <c r="D48" s="79" t="e">
        <f>#REF!+#REF!+#REF!+#REF!+#REF!+Małopolski!D48+#REF!+#REF!+#REF!+#REF!+#REF!+#REF!+#REF!+#REF!+#REF!+#REF!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#REF!+#REF!+#REF!+#REF!+#REF!+Małopolski!C49+#REF!+#REF!+#REF!+#REF!+#REF!+#REF!+#REF!+#REF!+#REF!+#REF!</f>
        <v>#REF!</v>
      </c>
      <c r="D49" s="79" t="e">
        <f>#REF!+#REF!+#REF!+#REF!+#REF!+Małopolski!D49+#REF!+#REF!+#REF!+#REF!+#REF!+#REF!+#REF!+#REF!+#REF!+#REF!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#REF!+#REF!+#REF!+#REF!+#REF!+Małopolski!C51+#REF!+#REF!+#REF!+#REF!+#REF!+#REF!+#REF!+#REF!+#REF!+#REF!</f>
        <v>#REF!</v>
      </c>
      <c r="D51" s="79" t="e">
        <f>#REF!+#REF!+#REF!+#REF!+#REF!+Małopolski!D51+#REF!+#REF!+#REF!+#REF!+#REF!+#REF!+#REF!+#REF!+#REF!+#REF!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#REF!+#REF!+#REF!+#REF!+#REF!+Małopolski!C52+#REF!+#REF!+#REF!+#REF!+#REF!+#REF!+#REF!+#REF!+#REF!+#REF!</f>
        <v>#REF!</v>
      </c>
      <c r="D52" s="79" t="e">
        <f>#REF!+#REF!+#REF!+#REF!+#REF!+Małopolski!D52+#REF!+#REF!+#REF!+#REF!+#REF!+#REF!+#REF!+#REF!+#REF!+#REF!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#REF!+#REF!+#REF!+#REF!+#REF!+Małopolski!C53+#REF!+#REF!+#REF!+#REF!+#REF!+#REF!+#REF!+#REF!+#REF!+#REF!</f>
        <v>#REF!</v>
      </c>
      <c r="D53" s="79" t="e">
        <f>#REF!+#REF!+#REF!+#REF!+#REF!+Małopolski!D53+#REF!+#REF!+#REF!+#REF!+#REF!+#REF!+#REF!+#REF!+#REF!+#REF!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#REF!+#REF!+#REF!+#REF!+#REF!+Małopolski!C54+#REF!+#REF!+#REF!+#REF!+#REF!+#REF!+#REF!+#REF!+#REF!+#REF!</f>
        <v>#REF!</v>
      </c>
      <c r="D54" s="79" t="e">
        <f>#REF!+#REF!+#REF!+#REF!+#REF!+Małopolski!D54+#REF!+#REF!+#REF!+#REF!+#REF!+#REF!+#REF!+#REF!+#REF!+#REF!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#REF!+#REF!+#REF!+#REF!+#REF!+Małopolski!C55+#REF!+#REF!+#REF!+#REF!+#REF!+#REF!+#REF!+#REF!+#REF!+#REF!</f>
        <v>#REF!</v>
      </c>
      <c r="D55" s="79" t="e">
        <f>#REF!+#REF!+#REF!+#REF!+#REF!+Małopolski!D55+#REF!+#REF!+#REF!+#REF!+#REF!+#REF!+#REF!+#REF!+#REF!+#REF!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#REF!+#REF!+#REF!+#REF!+#REF!+Małopolski!C56+#REF!+#REF!+#REF!+#REF!+#REF!+#REF!+#REF!+#REF!+#REF!+#REF!</f>
        <v>#REF!</v>
      </c>
      <c r="D56" s="86" t="e">
        <f>#REF!+#REF!+#REF!+#REF!+#REF!+Małopolski!D56+#REF!+#REF!+#REF!+#REF!+#REF!+#REF!+#REF!+#REF!+#REF!+#REF!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#REF!+#REF!+#REF!+#REF!+#REF!+Małopolski!C57+#REF!+#REF!+#REF!+#REF!+#REF!+#REF!+#REF!+#REF!+#REF!+#REF!</f>
        <v>#REF!</v>
      </c>
      <c r="D57" s="79" t="e">
        <f>#REF!+#REF!+#REF!+#REF!+#REF!+Małopolski!D57+#REF!+#REF!+#REF!+#REF!+#REF!+#REF!+#REF!+#REF!+#REF!+#REF!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#REF!+#REF!+#REF!+#REF!+#REF!+Małopolski!C59+#REF!+#REF!+#REF!+#REF!+#REF!+#REF!+#REF!+#REF!+#REF!+#REF!</f>
        <v>#REF!</v>
      </c>
      <c r="D59" s="79" t="e">
        <f>#REF!+#REF!+#REF!+#REF!+#REF!+Małopolski!D59+#REF!+#REF!+#REF!+#REF!+#REF!+#REF!+#REF!+#REF!+#REF!+#REF!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#REF!+#REF!+#REF!+#REF!+#REF!+Małopolski!C60+#REF!+#REF!+#REF!+#REF!+#REF!+#REF!+#REF!+#REF!+#REF!+#REF!</f>
        <v>#REF!</v>
      </c>
      <c r="D60" s="79" t="e">
        <f>#REF!+#REF!+#REF!+#REF!+#REF!+Małopolski!D60+#REF!+#REF!+#REF!+#REF!+#REF!+#REF!+#REF!+#REF!+#REF!+#REF!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#REF!+#REF!+#REF!+#REF!+#REF!+Małopolski!C61+#REF!+#REF!+#REF!+#REF!+#REF!+#REF!+#REF!+#REF!+#REF!+#REF!</f>
        <v>#REF!</v>
      </c>
      <c r="D61" s="79" t="e">
        <f>#REF!+#REF!+#REF!+#REF!+#REF!+Małopolski!D61+#REF!+#REF!+#REF!+#REF!+#REF!+#REF!+#REF!+#REF!+#REF!+#REF!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#REF!+#REF!+#REF!+#REF!+#REF!+Małopolski!C62+#REF!+#REF!+#REF!+#REF!+#REF!+#REF!+#REF!+#REF!+#REF!+#REF!</f>
        <v>#REF!</v>
      </c>
      <c r="D62" s="79" t="e">
        <f>#REF!+#REF!+#REF!+#REF!+#REF!+Małopolski!D62+#REF!+#REF!+#REF!+#REF!+#REF!+#REF!+#REF!+#REF!+#REF!+#REF!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#REF!+#REF!+#REF!+#REF!+#REF!+Małopolski!C63+#REF!+#REF!+#REF!+#REF!+#REF!+#REF!+#REF!+#REF!+#REF!+#REF!</f>
        <v>#REF!</v>
      </c>
      <c r="D63" s="88" t="e">
        <f>#REF!+#REF!+#REF!+#REF!+#REF!+Małopolski!D63+#REF!+#REF!+#REF!+#REF!+#REF!+#REF!+#REF!+#REF!+#REF!+#REF!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3"/>
  <sheetViews>
    <sheetView showGridLines="0" tabSelected="1" view="pageBreakPreview" zoomScale="55" zoomScaleNormal="70" zoomScaleSheetLayoutView="55" workbookViewId="0">
      <selection activeCell="C64" sqref="C64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7.75" customHeight="1" x14ac:dyDescent="0.2">
      <c r="A1" s="153" t="s">
        <v>246</v>
      </c>
      <c r="B1" s="153"/>
      <c r="C1" s="153"/>
      <c r="D1" s="153"/>
      <c r="E1" s="153"/>
      <c r="F1" s="153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240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245</v>
      </c>
      <c r="C6" s="13">
        <f>C7+C8+C9+C14+C15+C16+C17+C18+C19+C20+C21+C22+C23+C24+C28+C29+C31+C32+C33</f>
        <v>5884814</v>
      </c>
      <c r="D6" s="13">
        <f>D7+D8+D9+D14+D15+D16+D17+D18+D19+D20+D21+D22+D23+D24+D28+D29+D31+D32</f>
        <v>5884814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27">
        <v>805502</v>
      </c>
      <c r="D7" s="86">
        <f>C7</f>
        <v>805502</v>
      </c>
      <c r="E7" s="100" t="str">
        <f t="shared" ref="E7:E63" si="0">IF(C7=D7,"-",D7-C7)</f>
        <v>-</v>
      </c>
      <c r="F7" s="95">
        <f t="shared" ref="F7:F63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502447</v>
      </c>
      <c r="D8" s="86">
        <f t="shared" ref="D8:D35" si="2">C8</f>
        <v>502447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2854974</v>
      </c>
      <c r="D9" s="86">
        <f t="shared" si="2"/>
        <v>2854974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300067</v>
      </c>
      <c r="D10" s="86">
        <f t="shared" si="2"/>
        <v>300067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270885</v>
      </c>
      <c r="D11" s="86">
        <f t="shared" ref="D11:D13" si="3">C11</f>
        <v>270885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117593</v>
      </c>
      <c r="D12" s="86">
        <f t="shared" si="3"/>
        <v>117593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58839</v>
      </c>
      <c r="D13" s="86">
        <f t="shared" si="3"/>
        <v>58839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181715</v>
      </c>
      <c r="D14" s="86">
        <f t="shared" si="2"/>
        <v>181715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189400</v>
      </c>
      <c r="D15" s="86">
        <f t="shared" si="2"/>
        <v>189400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132900</v>
      </c>
      <c r="D16" s="86">
        <f t="shared" si="2"/>
        <v>132900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40858</v>
      </c>
      <c r="D17" s="86">
        <f t="shared" si="2"/>
        <v>40858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191785</v>
      </c>
      <c r="D18" s="86">
        <f t="shared" si="2"/>
        <v>191785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51000</v>
      </c>
      <c r="D19" s="86">
        <f t="shared" si="2"/>
        <v>51000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34.5" customHeight="1" x14ac:dyDescent="0.2">
      <c r="A21" s="31" t="s">
        <v>11</v>
      </c>
      <c r="B21" s="81" t="s">
        <v>133</v>
      </c>
      <c r="C21" s="27">
        <v>14503</v>
      </c>
      <c r="D21" s="86">
        <f t="shared" si="2"/>
        <v>14503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155662</v>
      </c>
      <c r="D22" s="86">
        <f t="shared" si="2"/>
        <v>155662</v>
      </c>
      <c r="E22" s="100" t="str">
        <f t="shared" si="0"/>
        <v>-</v>
      </c>
      <c r="F22" s="95">
        <f t="shared" si="1"/>
        <v>1</v>
      </c>
    </row>
    <row r="23" spans="1:6" ht="33" customHeight="1" x14ac:dyDescent="0.2">
      <c r="A23" s="31" t="s">
        <v>14</v>
      </c>
      <c r="B23" s="81" t="s">
        <v>210</v>
      </c>
      <c r="C23" s="27">
        <v>76000</v>
      </c>
      <c r="D23" s="86">
        <f t="shared" si="2"/>
        <v>76000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244</v>
      </c>
      <c r="C24" s="27">
        <v>668856</v>
      </c>
      <c r="D24" s="86">
        <f t="shared" si="2"/>
        <v>668856</v>
      </c>
      <c r="E24" s="100" t="str">
        <f t="shared" si="0"/>
        <v>-</v>
      </c>
      <c r="F24" s="95">
        <f t="shared" si="1"/>
        <v>1</v>
      </c>
    </row>
    <row r="25" spans="1:6" ht="33" customHeight="1" x14ac:dyDescent="0.2">
      <c r="A25" s="30" t="s">
        <v>139</v>
      </c>
      <c r="B25" s="121" t="s">
        <v>213</v>
      </c>
      <c r="C25" s="27">
        <v>664856</v>
      </c>
      <c r="D25" s="86">
        <f>C25</f>
        <v>664856</v>
      </c>
      <c r="E25" s="100" t="str">
        <f t="shared" si="0"/>
        <v>-</v>
      </c>
      <c r="F25" s="95">
        <f>IF(C26=0,"-",D25/C26)</f>
        <v>221.61869999999999</v>
      </c>
    </row>
    <row r="26" spans="1:6" ht="31.5" customHeight="1" x14ac:dyDescent="0.2">
      <c r="A26" s="82" t="s">
        <v>212</v>
      </c>
      <c r="B26" s="121" t="s">
        <v>215</v>
      </c>
      <c r="C26" s="27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27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27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27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27">
        <v>17511</v>
      </c>
      <c r="D32" s="86">
        <f t="shared" si="2"/>
        <v>17511</v>
      </c>
      <c r="E32" s="100" t="str">
        <f t="shared" si="0"/>
        <v>-</v>
      </c>
      <c r="F32" s="95">
        <f t="shared" si="1"/>
        <v>1</v>
      </c>
    </row>
    <row r="33" spans="1:6" ht="31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13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139">
        <v>146114</v>
      </c>
      <c r="D35" s="89">
        <f t="shared" si="2"/>
        <v>146114</v>
      </c>
      <c r="E35" s="15" t="str">
        <f t="shared" si="0"/>
        <v>-</v>
      </c>
      <c r="F35" s="96">
        <f t="shared" si="1"/>
        <v>1</v>
      </c>
    </row>
    <row r="36" spans="1:6" s="5" customFormat="1" ht="33" customHeight="1" x14ac:dyDescent="0.2">
      <c r="A36" s="34" t="s">
        <v>220</v>
      </c>
      <c r="B36" s="40" t="s">
        <v>243</v>
      </c>
      <c r="C36" s="89">
        <f>C11+C13+C24+C30</f>
        <v>998580</v>
      </c>
      <c r="D36" s="89">
        <f>D11+D13+D24+D30</f>
        <v>998580</v>
      </c>
      <c r="E36" s="15" t="str">
        <f t="shared" ref="E36" si="12">IF(C36=D36,"-",D36-C36)</f>
        <v>-</v>
      </c>
      <c r="F36" s="96">
        <f t="shared" ref="F36" si="13">IF(C36=0,"-",D36/C36)</f>
        <v>1</v>
      </c>
    </row>
    <row r="37" spans="1:6" s="3" customFormat="1" ht="30" customHeight="1" x14ac:dyDescent="0.2">
      <c r="A37" s="28" t="s">
        <v>17</v>
      </c>
      <c r="B37" s="47" t="s">
        <v>242</v>
      </c>
      <c r="C37" s="26">
        <f>C38+C39+C40+C48+C50+C56+C57+C55</f>
        <v>43671</v>
      </c>
      <c r="D37" s="26">
        <f>D38+D39+D40+D48+D50+D56+D57+D55</f>
        <v>43671</v>
      </c>
      <c r="E37" s="13" t="str">
        <f t="shared" si="0"/>
        <v>-</v>
      </c>
      <c r="F37" s="97">
        <f t="shared" si="1"/>
        <v>1</v>
      </c>
    </row>
    <row r="38" spans="1:6" ht="28.5" customHeight="1" x14ac:dyDescent="0.2">
      <c r="A38" s="33" t="s">
        <v>18</v>
      </c>
      <c r="B38" s="42" t="s">
        <v>19</v>
      </c>
      <c r="C38" s="27">
        <v>1728</v>
      </c>
      <c r="D38" s="90">
        <f>C38</f>
        <v>1728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20</v>
      </c>
      <c r="B39" s="42" t="s">
        <v>21</v>
      </c>
      <c r="C39" s="27">
        <v>5673</v>
      </c>
      <c r="D39" s="90">
        <f>C39</f>
        <v>5673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142" t="s">
        <v>22</v>
      </c>
      <c r="B40" s="143" t="s">
        <v>241</v>
      </c>
      <c r="C40" s="140">
        <f>C41+C43+C44+C45+C46+C47</f>
        <v>286</v>
      </c>
      <c r="D40" s="90">
        <f>D41+D43+D44+D45+D46+D47</f>
        <v>286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41</v>
      </c>
      <c r="B41" s="45" t="s">
        <v>34</v>
      </c>
      <c r="C41" s="27">
        <v>24</v>
      </c>
      <c r="D41" s="79">
        <f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42</v>
      </c>
      <c r="B42" s="46" t="s">
        <v>35</v>
      </c>
      <c r="C42" s="27">
        <v>24</v>
      </c>
      <c r="D42" s="79">
        <f t="shared" ref="D42:D63" si="14"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43</v>
      </c>
      <c r="B43" s="45" t="s">
        <v>36</v>
      </c>
      <c r="C43" s="27">
        <v>53</v>
      </c>
      <c r="D43" s="79">
        <f t="shared" si="14"/>
        <v>53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44</v>
      </c>
      <c r="B44" s="45" t="s">
        <v>37</v>
      </c>
      <c r="C44" s="27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45</v>
      </c>
      <c r="B45" s="45" t="s">
        <v>38</v>
      </c>
      <c r="C45" s="27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46</v>
      </c>
      <c r="B46" s="45" t="s">
        <v>39</v>
      </c>
      <c r="C46" s="27">
        <v>150</v>
      </c>
      <c r="D46" s="90">
        <f t="shared" si="14"/>
        <v>150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44" t="s">
        <v>47</v>
      </c>
      <c r="B47" s="45" t="s">
        <v>40</v>
      </c>
      <c r="C47" s="27">
        <v>59</v>
      </c>
      <c r="D47" s="79">
        <f t="shared" si="14"/>
        <v>59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33" t="s">
        <v>23</v>
      </c>
      <c r="B48" s="42" t="s">
        <v>222</v>
      </c>
      <c r="C48" s="27">
        <v>23528</v>
      </c>
      <c r="D48" s="90">
        <f t="shared" si="14"/>
        <v>23528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223</v>
      </c>
      <c r="B49" s="45" t="s">
        <v>224</v>
      </c>
      <c r="C49" s="27">
        <v>24</v>
      </c>
      <c r="D49" s="90">
        <f t="shared" si="14"/>
        <v>24</v>
      </c>
      <c r="E49" s="100" t="str">
        <f t="shared" ref="E49" si="15">IF(C49=D49,"-",D49-C49)</f>
        <v>-</v>
      </c>
      <c r="F49" s="95">
        <f t="shared" ref="F49" si="16">IF(C49=0,"-",D49/C49)</f>
        <v>1</v>
      </c>
    </row>
    <row r="50" spans="1:6" ht="28.5" customHeight="1" x14ac:dyDescent="0.2">
      <c r="A50" s="142" t="s">
        <v>24</v>
      </c>
      <c r="B50" s="143" t="s">
        <v>57</v>
      </c>
      <c r="C50" s="140">
        <f>SUM(C51:C54)</f>
        <v>5251</v>
      </c>
      <c r="D50" s="90">
        <f>D51+D52+D53+D54</f>
        <v>5251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52</v>
      </c>
      <c r="B51" s="45" t="s">
        <v>48</v>
      </c>
      <c r="C51" s="27">
        <v>4044</v>
      </c>
      <c r="D51" s="90">
        <f t="shared" si="14"/>
        <v>4044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53</v>
      </c>
      <c r="B52" s="45" t="s">
        <v>49</v>
      </c>
      <c r="C52" s="27">
        <v>576</v>
      </c>
      <c r="D52" s="90">
        <f t="shared" si="14"/>
        <v>576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54</v>
      </c>
      <c r="B53" s="45" t="s">
        <v>50</v>
      </c>
      <c r="C53" s="27">
        <v>0</v>
      </c>
      <c r="D53" s="90">
        <f t="shared" si="14"/>
        <v>0</v>
      </c>
      <c r="E53" s="100" t="str">
        <f t="shared" si="0"/>
        <v>-</v>
      </c>
      <c r="F53" s="95" t="str">
        <f t="shared" si="1"/>
        <v>-</v>
      </c>
    </row>
    <row r="54" spans="1:6" ht="28.5" customHeight="1" x14ac:dyDescent="0.2">
      <c r="A54" s="44" t="s">
        <v>55</v>
      </c>
      <c r="B54" s="45" t="s">
        <v>51</v>
      </c>
      <c r="C54" s="27">
        <v>631</v>
      </c>
      <c r="D54" s="90">
        <f t="shared" si="14"/>
        <v>631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33" t="s">
        <v>25</v>
      </c>
      <c r="B55" s="42" t="s">
        <v>26</v>
      </c>
      <c r="C55" s="90">
        <v>0</v>
      </c>
      <c r="D55" s="79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33" t="s">
        <v>27</v>
      </c>
      <c r="B56" s="42" t="s">
        <v>225</v>
      </c>
      <c r="C56" s="27">
        <v>6900</v>
      </c>
      <c r="D56" s="79">
        <f t="shared" si="14"/>
        <v>6900</v>
      </c>
      <c r="E56" s="100" t="str">
        <f t="shared" si="0"/>
        <v>-</v>
      </c>
      <c r="F56" s="98">
        <f t="shared" si="1"/>
        <v>1</v>
      </c>
    </row>
    <row r="57" spans="1:6" ht="28.5" customHeight="1" x14ac:dyDescent="0.2">
      <c r="A57" s="33" t="s">
        <v>28</v>
      </c>
      <c r="B57" s="42" t="s">
        <v>29</v>
      </c>
      <c r="C57" s="27">
        <v>305</v>
      </c>
      <c r="D57" s="90">
        <f t="shared" si="14"/>
        <v>305</v>
      </c>
      <c r="E57" s="100" t="str">
        <f t="shared" si="0"/>
        <v>-</v>
      </c>
      <c r="F57" s="95">
        <f t="shared" si="1"/>
        <v>1</v>
      </c>
    </row>
    <row r="58" spans="1:6" s="3" customFormat="1" ht="30" customHeight="1" x14ac:dyDescent="0.2">
      <c r="A58" s="35" t="s">
        <v>30</v>
      </c>
      <c r="B58" s="47" t="s">
        <v>226</v>
      </c>
      <c r="C58" s="29">
        <f>SUM(C59:C62)</f>
        <v>19360</v>
      </c>
      <c r="D58" s="88">
        <f>D59+D60+D61+D62</f>
        <v>19360</v>
      </c>
      <c r="E58" s="13" t="str">
        <f t="shared" si="0"/>
        <v>-</v>
      </c>
      <c r="F58" s="99">
        <f t="shared" si="1"/>
        <v>1</v>
      </c>
    </row>
    <row r="59" spans="1:6" ht="42" customHeight="1" x14ac:dyDescent="0.2">
      <c r="A59" s="33" t="s">
        <v>93</v>
      </c>
      <c r="B59" s="42" t="s">
        <v>116</v>
      </c>
      <c r="C59" s="27">
        <v>0</v>
      </c>
      <c r="D59" s="79">
        <f t="shared" si="14"/>
        <v>0</v>
      </c>
      <c r="E59" s="79" t="str">
        <f t="shared" si="0"/>
        <v>-</v>
      </c>
      <c r="F59" s="95" t="str">
        <f t="shared" si="1"/>
        <v>-</v>
      </c>
    </row>
    <row r="60" spans="1:6" ht="31.5" customHeight="1" x14ac:dyDescent="0.2">
      <c r="A60" s="33" t="s">
        <v>31</v>
      </c>
      <c r="B60" s="42" t="s">
        <v>59</v>
      </c>
      <c r="C60" s="27">
        <v>16095</v>
      </c>
      <c r="D60" s="79">
        <f t="shared" si="14"/>
        <v>16095</v>
      </c>
      <c r="E60" s="79" t="str">
        <f t="shared" si="0"/>
        <v>-</v>
      </c>
      <c r="F60" s="95">
        <f t="shared" si="1"/>
        <v>1</v>
      </c>
    </row>
    <row r="61" spans="1:6" ht="31.5" customHeight="1" x14ac:dyDescent="0.2">
      <c r="A61" s="33" t="s">
        <v>32</v>
      </c>
      <c r="B61" s="42" t="s">
        <v>95</v>
      </c>
      <c r="C61" s="27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94</v>
      </c>
      <c r="B62" s="42" t="s">
        <v>96</v>
      </c>
      <c r="C62" s="27">
        <v>3265</v>
      </c>
      <c r="D62" s="79">
        <f t="shared" si="14"/>
        <v>3265</v>
      </c>
      <c r="E62" s="79" t="str">
        <f t="shared" si="0"/>
        <v>-</v>
      </c>
      <c r="F62" s="95">
        <f t="shared" si="1"/>
        <v>1</v>
      </c>
    </row>
    <row r="63" spans="1:6" ht="32.25" customHeight="1" x14ac:dyDescent="0.2">
      <c r="A63" s="35" t="s">
        <v>101</v>
      </c>
      <c r="B63" s="47" t="s">
        <v>123</v>
      </c>
      <c r="C63" s="141">
        <v>300</v>
      </c>
      <c r="D63" s="88">
        <f t="shared" si="14"/>
        <v>300</v>
      </c>
      <c r="E63" s="13" t="str">
        <f t="shared" si="0"/>
        <v>-</v>
      </c>
      <c r="F63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0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Małopolski!E36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Małopolski!E37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Małopolski!E38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Małopolski!E39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Małopolski!E40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Małopolski!E41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Małopolski!E42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Małopolski!E43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Małopolski!E44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Małopolski!E45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Małopolski!E46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Małopolski!E47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Małopolski!E48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Małopolski!E49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Małopolski!E50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Małopolski!E51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Małopolski!E52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Małopolski!E53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Małopolski!E54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Małopolski!E55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Małopolski!E56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Małopolski!E57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Małopolski!E58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Małopolski!E59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Małopolski!E60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Małopolski!E61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Małopolski!E62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Małopolski!E63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2016-07-26T11:12:12Z</cp:lastPrinted>
  <dcterms:created xsi:type="dcterms:W3CDTF">2005-07-21T09:51:05Z</dcterms:created>
  <dcterms:modified xsi:type="dcterms:W3CDTF">2016-07-27T13:08:23Z</dcterms:modified>
</cp:coreProperties>
</file>